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xr:revisionPtr revIDLastSave="0" documentId="8_{A42837AC-DAA0-45C0-B453-5BC9F039351E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tart Here" sheetId="1" r:id="rId1"/>
    <sheet name="Workflow Diagnostic" sheetId="2" r:id="rId2"/>
    <sheet name="Score Summary" sheetId="3" r:id="rId3"/>
    <sheet name="Action Plan" sheetId="4" r:id="rId4"/>
    <sheet name="Multi-Workflow Comparison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5" l="1"/>
  <c r="E14" i="5"/>
  <c r="D14" i="5"/>
  <c r="C14" i="5"/>
  <c r="B14" i="5"/>
  <c r="F13" i="5"/>
  <c r="E13" i="5"/>
  <c r="D13" i="5"/>
  <c r="C13" i="5"/>
  <c r="B13" i="5"/>
  <c r="F12" i="5"/>
  <c r="E12" i="5"/>
  <c r="D12" i="5"/>
  <c r="C12" i="5"/>
  <c r="B12" i="5"/>
  <c r="F11" i="5"/>
  <c r="E11" i="5"/>
  <c r="D11" i="5"/>
  <c r="C11" i="5"/>
  <c r="B11" i="5"/>
  <c r="C26" i="4"/>
  <c r="C25" i="4"/>
  <c r="C24" i="4"/>
  <c r="C23" i="4"/>
  <c r="C22" i="4"/>
  <c r="C16" i="3"/>
  <c r="C15" i="3"/>
  <c r="C14" i="3"/>
  <c r="C13" i="3"/>
  <c r="E10" i="3"/>
  <c r="E9" i="3"/>
  <c r="E8" i="3"/>
  <c r="E7" i="3"/>
  <c r="E6" i="3"/>
  <c r="E5" i="3"/>
  <c r="D50" i="2"/>
  <c r="C50" i="2"/>
  <c r="C9" i="3" s="1"/>
  <c r="D41" i="2"/>
  <c r="C41" i="2"/>
  <c r="C8" i="3" s="1"/>
  <c r="D32" i="2"/>
  <c r="C32" i="2"/>
  <c r="C7" i="3" s="1"/>
  <c r="D23" i="2"/>
  <c r="C23" i="2"/>
  <c r="C6" i="3" s="1"/>
  <c r="D14" i="2"/>
  <c r="C14" i="2"/>
  <c r="C5" i="3" l="1"/>
  <c r="C10" i="3" s="1"/>
  <c r="C52" i="2"/>
</calcChain>
</file>

<file path=xl/sharedStrings.xml><?xml version="1.0" encoding="utf-8"?>
<sst xmlns="http://schemas.openxmlformats.org/spreadsheetml/2006/main" count="184" uniqueCount="175">
  <si>
    <t>AI Governance Toolkit — Law Society of Ireland</t>
  </si>
  <si>
    <t>Tool 4.1 — Workflow Readiness Diagnostic</t>
  </si>
  <si>
    <t>Build Practice Readiness</t>
  </si>
  <si>
    <t>About this workbook</t>
  </si>
  <si>
    <t>Purpose:</t>
  </si>
  <si>
    <t>Diagnose whether a specific workflow is ready for AI introduction across five readiness dimensions. Score one workflow at a time.</t>
  </si>
  <si>
    <t>How to use:</t>
  </si>
  <si>
    <t>Go to the Workflow Diagnostic tab. Answer 30 questions on a 0-4 Likert scale using the drop-down. The score, band, and recommendation calculate automatically on the Score Summary tab.</t>
  </si>
  <si>
    <t>Who completes it:</t>
  </si>
  <si>
    <t>The workflow owner (senior associate or department head) with the practice manager. Be honest -- a workflow that scores 4 on everything has not been examined closely enough.</t>
  </si>
  <si>
    <t>Sequence:</t>
  </si>
  <si>
    <t>Run this diagnostic per workflow, not per firm. Use the Multi-Workflow Comparison tab to prioritise across 3-5 workflows.</t>
  </si>
  <si>
    <t>Review:</t>
  </si>
  <si>
    <t>Quarterly re-score. Track the dimension movement, not just the headline number.</t>
  </si>
  <si>
    <t>Scope note: This workbook does not constitute legal advice. It is a structured diagnostic framework. Outputs should be reviewed against your firm's circumstances and current Law Society guidance.</t>
  </si>
  <si>
    <t>About this tool</t>
  </si>
  <si>
    <t>Indicative readiness diagnostic — not a Law Society readiness certification. The score and band are a starting point for a firm conversation, not a green light.</t>
  </si>
  <si>
    <t>Where decisions live:</t>
  </si>
  <si>
    <t>The firm's Acceptable Use Policy (Practice Essentials) — for what's allowed, supervised, verified. Tool 2.1 — AI Vendor Assessment Framework — for vendor evaluation. Tool 3.1 — Indicative Safe-Use Pattern Map — for whether the workflow type is worth assessing at all.</t>
  </si>
  <si>
    <t>Tone:</t>
  </si>
  <si>
    <t>Consistent with the Law Society's published AI training positions: AI maps to existing professional obligations — competence, confidentiality, supervision — rather than constituting a new compliance universe.</t>
  </si>
  <si>
    <t>Readiness Band Key</t>
  </si>
  <si>
    <t>0–39 — Foundations work first</t>
  </si>
  <si>
    <t>Indicative band. Address foundational issues before introducing AI. Process discipline and data hygiene first.</t>
  </si>
  <si>
    <t>40–69 — Lower-risk pilot candidate</t>
  </si>
  <si>
    <t>Indicative band. Pre-approved lower-risk use cases only, with verification and supervision built in.</t>
  </si>
  <si>
    <t>70–100 — Adoption-track candidate</t>
  </si>
  <si>
    <t>Indicative band. Workflow appears suitable for an adoption conversation with governance in place. The firm still decides.</t>
  </si>
  <si>
    <t>Workbook Tabs</t>
  </si>
  <si>
    <t>Start Here</t>
  </si>
  <si>
    <t>This page — instructions, scope note, band key.</t>
  </si>
  <si>
    <t>Workflow Diagnostic</t>
  </si>
  <si>
    <t>Score 30 questions across 5 dimensions for a single workflow. Drop-down 0-4.</t>
  </si>
  <si>
    <t>Score Summary</t>
  </si>
  <si>
    <t>Auto-calculated dimension scores, overall percentage, band, and recommended action.</t>
  </si>
  <si>
    <t>Action Plan</t>
  </si>
  <si>
    <t>Translate gaps into actions with owner, deadline, and status.</t>
  </si>
  <si>
    <t>Multi-Workflow Comparison</t>
  </si>
  <si>
    <t>Score up to 5 workflows side-by-side to prioritise across the firm.</t>
  </si>
  <si>
    <t>Workflow Readiness Diagnostic — Single Workflow</t>
  </si>
  <si>
    <t>Workflow name:</t>
  </si>
  <si>
    <t>Owner:</t>
  </si>
  <si>
    <t>Practice area:</t>
  </si>
  <si>
    <t>Date:</t>
  </si>
  <si>
    <t>#</t>
  </si>
  <si>
    <t>Question</t>
  </si>
  <si>
    <t>Score (0-4)</t>
  </si>
  <si>
    <t>Notes / Evidence</t>
  </si>
  <si>
    <t>D1</t>
  </si>
  <si>
    <t>PROCESS DISCIPLINE</t>
  </si>
  <si>
    <t>1.1</t>
  </si>
  <si>
    <t>Is this workflow documented as a written process anyone can follow?</t>
  </si>
  <si>
    <t>1.2</t>
  </si>
  <si>
    <t>Do all fee-earners and staff run the workflow the same way?</t>
  </si>
  <si>
    <t>1.3</t>
  </si>
  <si>
    <t>Are the inputs and outputs of each step clearly defined?</t>
  </si>
  <si>
    <t>1.4</t>
  </si>
  <si>
    <t>Is there a checklist, template, or matter plan that the workflow follows?</t>
  </si>
  <si>
    <t>1.5</t>
  </si>
  <si>
    <t>Have the failure modes and rework points been identified and addressed?</t>
  </si>
  <si>
    <t>1.6</t>
  </si>
  <si>
    <t>When a new person joins, can they pick up the workflow without a senior colleague rebuilding it from memory?</t>
  </si>
  <si>
    <t>Dimension 1 subtotal (out of 24)</t>
  </si>
  <si>
    <t>D2</t>
  </si>
  <si>
    <t>DATA HYGIENE</t>
  </si>
  <si>
    <t>2.1</t>
  </si>
  <si>
    <t>Does the workflow use a consistent file and folder naming convention?</t>
  </si>
  <si>
    <t>2.2</t>
  </si>
  <si>
    <t>Is matter data stored in one authoritative location, or scattered across email, desktops, network drives, and personal folders?</t>
  </si>
  <si>
    <t>2.3</t>
  </si>
  <si>
    <t>Are documents tagged, indexed, or otherwise searchable beyond filename?</t>
  </si>
  <si>
    <t>2.4</t>
  </si>
  <si>
    <t>Is client data captured once and re-used, or re-keyed at each stage?</t>
  </si>
  <si>
    <t>2.5</t>
  </si>
  <si>
    <t>Are there known gaps, duplicates, or quality problems in the underlying data?</t>
  </si>
  <si>
    <t>2.6</t>
  </si>
  <si>
    <t>Could a competent person, given access today, locate the last twelve months of completed matters in this workflow?</t>
  </si>
  <si>
    <t>Dimension 2 subtotal (out of 24)</t>
  </si>
  <si>
    <t>D3</t>
  </si>
  <si>
    <t>FOUNDATION TOOLING</t>
  </si>
  <si>
    <t>3.1</t>
  </si>
  <si>
    <t>Are document templates with the firm's current style and clauses in place and in use?</t>
  </si>
  <si>
    <t>3.2</t>
  </si>
  <si>
    <t>Are mail-merge, document assembly, or precedent libraries used where they could be?</t>
  </si>
  <si>
    <t>3.3</t>
  </si>
  <si>
    <t>Is the practice or case management system being used for matter-level workflow, not just billing?</t>
  </si>
  <si>
    <t>3.4</t>
  </si>
  <si>
    <t>Are routine steps (engagement letters, conflict checks, ID/AML, e-signing) digital and automated where they sensibly can be?</t>
  </si>
  <si>
    <t>3.5</t>
  </si>
  <si>
    <t>Does the firm know what its existing productivity stack can do that it currently does not use?</t>
  </si>
  <si>
    <t>3.6</t>
  </si>
  <si>
    <t>Have manual, repetitive tasks been identified and listed before any AI tool is evaluated?</t>
  </si>
  <si>
    <t>Dimension 3 subtotal (out of 24)</t>
  </si>
  <si>
    <t>D4</t>
  </si>
  <si>
    <t>GOVERNANCE COVERAGE</t>
  </si>
  <si>
    <t>4.1</t>
  </si>
  <si>
    <t>Is this workflow explicitly addressed in the firm's Acceptable Use Policy (Practice Essentials), or only implicitly?</t>
  </si>
  <si>
    <t>4.2</t>
  </si>
  <si>
    <t>Have the data categories handled in this workflow (client confidential, privileged, special category) been mapped?</t>
  </si>
  <si>
    <t>4.3</t>
  </si>
  <si>
    <t>Is a verification or human-oversight step built into the workflow at the points where AI output would be relied on?</t>
  </si>
  <si>
    <t>4.4</t>
  </si>
  <si>
    <t>Are court-submission, regulator-facing, or third-party-facing outputs flagged for the disclosure rules they engage?</t>
  </si>
  <si>
    <t>4.5</t>
  </si>
  <si>
    <t>Is there a clear position on whether consumer AI tools may be used in this workflow at all?</t>
  </si>
  <si>
    <t>4.6</t>
  </si>
  <si>
    <t>If something went wrong in this workflow tomorrow, is the incident-response path clear and rehearsed?</t>
  </si>
  <si>
    <t>Dimension 4 subtotal (out of 24)</t>
  </si>
  <si>
    <t>D5</t>
  </si>
  <si>
    <t>PEOPLE &amp; CAPABILITY</t>
  </si>
  <si>
    <t>5.1</t>
  </si>
  <si>
    <t>Does the team know the difference between consumer and enterprise AI tools and why it matters?</t>
  </si>
  <si>
    <t>5.2</t>
  </si>
  <si>
    <t>Can the team identify a plausible-looking but wrong AI output and challenge it?</t>
  </si>
  <si>
    <t>5.3</t>
  </si>
  <si>
    <t>Is there a named individual responsible for AI use in this workflow?</t>
  </si>
  <si>
    <t>5.4</t>
  </si>
  <si>
    <t>Is supervision of junior staff using AI built into the workflow, not assumed?</t>
  </si>
  <si>
    <t>5.5</t>
  </si>
  <si>
    <t>Has the team had structured AI training (for example a Law Society workshop) within the last twelve months?</t>
  </si>
  <si>
    <t>5.6</t>
  </si>
  <si>
    <t>Is professional liability — the personal obligation, not the firm's — understood by every fee-earner working in this workflow?</t>
  </si>
  <si>
    <t>Dimension 5 subtotal (out of 24)</t>
  </si>
  <si>
    <t>TOTAL SCORE (out of 120)</t>
  </si>
  <si>
    <t>See 'Score Summary' tab for normalised % and band</t>
  </si>
  <si>
    <t>Score Summary — Auto-calculated from 'Workflow Diagnostic'</t>
  </si>
  <si>
    <t>Do not edit. Values pull from the diagnostic sheet.</t>
  </si>
  <si>
    <t>Dimension</t>
  </si>
  <si>
    <t>Score</t>
  </si>
  <si>
    <t>Max</t>
  </si>
  <si>
    <t>Status</t>
  </si>
  <si>
    <t>1. Process Discipline</t>
  </si>
  <si>
    <t>2. Data Hygiene</t>
  </si>
  <si>
    <t>3. Foundation Tooling</t>
  </si>
  <si>
    <t>4. Governance Coverage</t>
  </si>
  <si>
    <t>5. People &amp; Capability</t>
  </si>
  <si>
    <t>TOTAL</t>
  </si>
  <si>
    <t>Headline reading</t>
  </si>
  <si>
    <t>Normalised score (0-100):</t>
  </si>
  <si>
    <t>Readiness band:</t>
  </si>
  <si>
    <t>Recommended action:</t>
  </si>
  <si>
    <t>Blocker check (any dimension &lt; 10):</t>
  </si>
  <si>
    <t>Notes on interpretation</t>
  </si>
  <si>
    <t>The headline band is necessary but not sufficient. A workflow scoring 70+ overall with any dimension below 10 is in a foundations conversation, not an adoption conversation — the gap must be addressed first.</t>
  </si>
  <si>
    <t>Use the Action Plan tab to translate the lowest-scoring dimensions into actions with owner and deadline.</t>
  </si>
  <si>
    <t>Re-score quarterly. Track dimension movement, not just the headline.</t>
  </si>
  <si>
    <t>Use the Multi-Workflow Comparison tab to sequence AI investment across the firm.</t>
  </si>
  <si>
    <t>Action Plan — From Diagnostic to Priority Actions</t>
  </si>
  <si>
    <t>Lowest-scoring dimension first. The action should remediate a specific gap, not paraphrase the dimension.</t>
  </si>
  <si>
    <t>Action</t>
  </si>
  <si>
    <t>Owner</t>
  </si>
  <si>
    <t>Deadline</t>
  </si>
  <si>
    <t>Summary</t>
  </si>
  <si>
    <t>Total actions</t>
  </si>
  <si>
    <t>Completed</t>
  </si>
  <si>
    <t>In progress</t>
  </si>
  <si>
    <t>Blocked</t>
  </si>
  <si>
    <t>Not started</t>
  </si>
  <si>
    <t>Multi-Workflow Comparison — Prioritise Across the Firm</t>
  </si>
  <si>
    <t>Score up to five workflows on each dimension (0-24 per dimension). The sheet calculates totals, normalised %, and recommended band for each.</t>
  </si>
  <si>
    <t>Workflow A</t>
  </si>
  <si>
    <t>Workflow B</t>
  </si>
  <si>
    <t>Workflow C</t>
  </si>
  <si>
    <t>Workflow D</t>
  </si>
  <si>
    <t>Workflow E</t>
  </si>
  <si>
    <t>Workflow name</t>
  </si>
  <si>
    <t>TOTAL (out of 120)</t>
  </si>
  <si>
    <t>Normalised score (0-100)</t>
  </si>
  <si>
    <t>Readiness band</t>
  </si>
  <si>
    <t>Lowest dimension (blocker if &lt; 10)</t>
  </si>
  <si>
    <t>Priority sequencing</t>
  </si>
  <si>
    <t>Adoption-track candidates with no foundations gap: these are the candidates for the first adoption conversation.</t>
  </si>
  <si>
    <t>Lower-risk pilot candidates: identify which is closest to 70 and which has the most client / commercial value. Prioritise foundational work to push it across.</t>
  </si>
  <si>
    <t>Workflows in the Foundations-work-first band are foundations conversations, not pilot conversations. Address the lowest dimension before introducing AI into the workflow.</t>
  </si>
  <si>
    <t>A workflow with a high overall score but a single dimension below 10 is not an adoption candidate — it is a remediation candidate.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</si>
</sst>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b/>
      <sz val="11"/>
      <color rgb="FFD8BB8B"/>
      <name val="Arial"/>
    </font>
    <font>
      <b/>
      <sz val="14"/>
      <color rgb="FFF8F5EF"/>
      <name val="Arial"/>
    </font>
    <font>
      <i/>
      <sz val="10"/>
      <color rgb="FFD8BB8B"/>
      <name val="Arial"/>
    </font>
    <font>
      <b/>
      <sz val="12"/>
      <color rgb="FF0F014D"/>
      <name val="Arial"/>
    </font>
    <font>
      <b/>
      <sz val="10"/>
      <color rgb="FF0F014D"/>
      <name val="Arial"/>
    </font>
    <font>
      <sz val="10"/>
      <color rgb="FF1A1048"/>
      <name val="Arial"/>
    </font>
    <font>
      <i/>
      <sz val="9"/>
      <color rgb="FF6B6080"/>
      <name val="Arial"/>
    </font>
    <font>
      <b/>
      <sz val="10"/>
      <color rgb="FFC62828"/>
      <name val="Arial"/>
    </font>
    <font>
      <b/>
      <sz val="10"/>
      <color rgb="FFE65100"/>
      <name val="Arial"/>
    </font>
    <font>
      <b/>
      <sz val="10"/>
      <color rgb="FF2E7D32"/>
      <name val="Arial"/>
    </font>
    <font>
      <b/>
      <sz val="13"/>
      <color rgb="FFD8BB8B"/>
      <name val="Arial"/>
    </font>
    <font>
      <b/>
      <sz val="10"/>
      <color rgb="FFF8F5EF"/>
      <name val="Arial"/>
    </font>
    <font>
      <b/>
      <sz val="10"/>
      <color rgb="FFD8BB8B"/>
      <name val="Arial"/>
    </font>
    <font>
      <b/>
      <sz val="10"/>
      <color rgb="FF6B6080"/>
      <name val="Arial"/>
    </font>
    <font>
      <b/>
      <sz val="11"/>
      <color rgb="FF0F014D"/>
      <name val="Arial"/>
    </font>
    <font>
      <b/>
      <sz val="12"/>
      <color rgb="FFD8BB8B"/>
      <name val="Arial"/>
    </font>
    <font>
      <b/>
      <sz val="14"/>
      <color rgb="FFD8BB8B"/>
      <name val="Arial"/>
    </font>
    <font>
      <b/>
      <sz val="14"/>
      <color rgb="FF0F014D"/>
      <name val="Arial"/>
    </font>
    <font>
      <b/>
      <sz val="13"/>
      <color rgb="FF0F014D"/>
      <name val="Arial"/>
    </font>
    <font>
      <i/>
      <sz val="10"/>
      <color rgb="FF1A1048"/>
      <name val="Arial"/>
    </font>
    <font>
      <b/>
      <sz val="12"/>
      <color rgb="FF0F014D"/>
      <name val="Archivo"/>
    </font>
    <font>
      <b/>
      <sz val="10"/>
      <color rgb="FF0F014D"/>
      <name val="Archivo"/>
    </font>
  </fonts>
  <fills count="11">
    <fill>
      <patternFill patternType="none"/>
    </fill>
    <fill>
      <patternFill patternType="gray125"/>
    </fill>
    <fill>
      <patternFill patternType="solid">
        <fgColor rgb="FF0F014D"/>
        <bgColor rgb="FF0F014D"/>
      </patternFill>
    </fill>
    <fill>
      <patternFill patternType="solid">
        <fgColor rgb="FFEFE4D1"/>
        <bgColor rgb="FFEFE4D1"/>
      </patternFill>
    </fill>
    <fill>
      <patternFill patternType="solid">
        <fgColor rgb="FFF7F3EB"/>
        <bgColor rgb="FFF7F3EB"/>
      </patternFill>
    </fill>
    <fill>
      <patternFill patternType="solid">
        <fgColor rgb="FFFCE8E6"/>
        <bgColor rgb="FFFCE8E6"/>
      </patternFill>
    </fill>
    <fill>
      <patternFill patternType="solid">
        <fgColor rgb="FFFFF3E0"/>
        <bgColor rgb="FFFFF3E0"/>
      </patternFill>
    </fill>
    <fill>
      <patternFill patternType="solid">
        <fgColor rgb="FFE8F5E9"/>
        <bgColor rgb="FFE8F5E9"/>
      </patternFill>
    </fill>
    <fill>
      <patternFill patternType="solid">
        <fgColor rgb="FF1A1048"/>
        <bgColor rgb="FF1A1048"/>
      </patternFill>
    </fill>
    <fill>
      <patternFill patternType="solid">
        <fgColor rgb="FFFDFDFD"/>
        <bgColor rgb="FFFDFDFD"/>
      </patternFill>
    </fill>
    <fill>
      <patternFill patternType="solid">
        <fgColor rgb="FFD8BB8B"/>
        <bgColor rgb="FFD8BB8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0" xfId="0" applyFont="1"/>
    <xf numFmtId="0" fontId="5" fillId="3" borderId="0" xfId="0" applyFont="1" applyFill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8" fillId="5" borderId="0" xfId="0" applyFont="1" applyFill="1"/>
    <xf numFmtId="0" fontId="6" fillId="5" borderId="0" xfId="0" applyFont="1" applyFill="1" applyAlignment="1">
      <alignment vertical="center" wrapText="1"/>
    </xf>
    <xf numFmtId="0" fontId="9" fillId="6" borderId="0" xfId="0" applyFont="1" applyFill="1"/>
    <xf numFmtId="0" fontId="6" fillId="6" borderId="0" xfId="0" applyFont="1" applyFill="1" applyAlignment="1">
      <alignment vertical="center" wrapText="1"/>
    </xf>
    <xf numFmtId="0" fontId="10" fillId="7" borderId="0" xfId="0" applyFont="1" applyFill="1"/>
    <xf numFmtId="0" fontId="6" fillId="7" borderId="0" xfId="0" applyFont="1" applyFill="1" applyAlignment="1">
      <alignment vertical="center" wrapText="1"/>
    </xf>
    <xf numFmtId="0" fontId="5" fillId="3" borderId="0" xfId="0" applyFont="1" applyFill="1"/>
    <xf numFmtId="0" fontId="6" fillId="4" borderId="0" xfId="0" applyFont="1" applyFill="1" applyAlignment="1">
      <alignment vertical="center" wrapText="1"/>
    </xf>
    <xf numFmtId="0" fontId="5" fillId="0" borderId="0" xfId="0" applyFont="1"/>
    <xf numFmtId="0" fontId="6" fillId="4" borderId="0" xfId="0" applyFont="1" applyFill="1"/>
    <xf numFmtId="0" fontId="0" fillId="4" borderId="0" xfId="0" applyFill="1"/>
    <xf numFmtId="0" fontId="12" fillId="2" borderId="0" xfId="0" applyFont="1" applyFill="1" applyAlignment="1">
      <alignment horizontal="left" vertical="center" wrapText="1" indent="1"/>
    </xf>
    <xf numFmtId="0" fontId="13" fillId="8" borderId="0" xfId="0" applyFont="1" applyFill="1" applyAlignment="1">
      <alignment horizontal="left" vertical="center" indent="1"/>
    </xf>
    <xf numFmtId="0" fontId="14" fillId="9" borderId="0" xfId="0" applyFont="1" applyFill="1" applyAlignment="1">
      <alignment horizontal="center" vertical="center"/>
    </xf>
    <xf numFmtId="0" fontId="6" fillId="9" borderId="0" xfId="0" applyFont="1" applyFill="1" applyAlignment="1">
      <alignment vertical="center" wrapText="1"/>
    </xf>
    <xf numFmtId="0" fontId="15" fillId="4" borderId="0" xfId="0" applyFont="1" applyFill="1" applyAlignment="1">
      <alignment horizontal="center" vertical="center"/>
    </xf>
    <xf numFmtId="0" fontId="7" fillId="9" borderId="0" xfId="0" applyFont="1" applyFill="1" applyAlignment="1">
      <alignment vertical="center" wrapText="1"/>
    </xf>
    <xf numFmtId="0" fontId="14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5" fillId="4" borderId="0" xfId="0" applyFont="1" applyFill="1" applyAlignment="1">
      <alignment horizontal="center" vertical="center" indent="1"/>
    </xf>
    <xf numFmtId="0" fontId="5" fillId="4" borderId="0" xfId="0" applyFont="1" applyFill="1" applyAlignment="1">
      <alignment horizontal="left" vertical="center" indent="1"/>
    </xf>
    <xf numFmtId="0" fontId="4" fillId="4" borderId="0" xfId="0" applyFont="1" applyFill="1" applyAlignment="1">
      <alignment horizontal="center" vertical="center" indent="1"/>
    </xf>
    <xf numFmtId="0" fontId="16" fillId="2" borderId="0" xfId="0" applyFont="1" applyFill="1" applyAlignment="1">
      <alignment horizontal="left" vertical="center" indent="1"/>
    </xf>
    <xf numFmtId="0" fontId="17" fillId="2" borderId="0" xfId="0" applyFont="1" applyFill="1" applyAlignment="1">
      <alignment horizontal="center" vertical="center" indent="1"/>
    </xf>
    <xf numFmtId="0" fontId="12" fillId="2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left" vertical="center" indent="1"/>
    </xf>
    <xf numFmtId="0" fontId="4" fillId="3" borderId="0" xfId="0" applyFont="1" applyFill="1" applyAlignment="1">
      <alignment horizontal="center" vertical="center" indent="1"/>
    </xf>
    <xf numFmtId="0" fontId="6" fillId="3" borderId="0" xfId="0" applyFont="1" applyFill="1" applyAlignment="1">
      <alignment horizontal="center" vertical="center" indent="1"/>
    </xf>
    <xf numFmtId="0" fontId="6" fillId="3" borderId="0" xfId="0" applyFont="1" applyFill="1" applyAlignment="1">
      <alignment horizontal="left" vertical="center" indent="1"/>
    </xf>
    <xf numFmtId="0" fontId="5" fillId="9" borderId="0" xfId="0" applyFont="1" applyFill="1" applyAlignment="1">
      <alignment horizontal="left" vertical="center" indent="1"/>
    </xf>
    <xf numFmtId="0" fontId="4" fillId="9" borderId="0" xfId="0" applyFont="1" applyFill="1" applyAlignment="1">
      <alignment horizontal="center" vertical="center" indent="1"/>
    </xf>
    <xf numFmtId="0" fontId="6" fillId="9" borderId="0" xfId="0" applyFont="1" applyFill="1" applyAlignment="1">
      <alignment horizontal="center" vertical="center" indent="1"/>
    </xf>
    <xf numFmtId="0" fontId="6" fillId="9" borderId="0" xfId="0" applyFont="1" applyFill="1" applyAlignment="1">
      <alignment horizontal="left" vertical="center" indent="1"/>
    </xf>
    <xf numFmtId="0" fontId="4" fillId="10" borderId="0" xfId="0" applyFont="1" applyFill="1" applyAlignment="1">
      <alignment horizontal="left" vertical="center" indent="1"/>
    </xf>
    <xf numFmtId="0" fontId="4" fillId="10" borderId="0" xfId="0" applyFont="1" applyFill="1" applyAlignment="1">
      <alignment horizontal="center" vertical="center" indent="1"/>
    </xf>
    <xf numFmtId="0" fontId="15" fillId="0" borderId="0" xfId="0" applyFont="1"/>
    <xf numFmtId="0" fontId="18" fillId="4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 wrapText="1" indent="1"/>
    </xf>
    <xf numFmtId="0" fontId="6" fillId="4" borderId="0" xfId="0" applyFont="1" applyFill="1" applyAlignment="1">
      <alignment vertical="center" wrapText="1" indent="1"/>
    </xf>
    <xf numFmtId="0" fontId="6" fillId="9" borderId="0" xfId="0" applyFont="1" applyFill="1" applyAlignment="1">
      <alignment vertical="center" wrapText="1" indent="1"/>
    </xf>
    <xf numFmtId="0" fontId="12" fillId="2" borderId="0" xfId="0" applyFont="1" applyFill="1" applyAlignment="1">
      <alignment horizontal="center" vertical="center" indent="1"/>
    </xf>
    <xf numFmtId="0" fontId="5" fillId="3" borderId="0" xfId="0" applyFont="1" applyFill="1" applyAlignment="1">
      <alignment vertical="center" indent="1"/>
    </xf>
    <xf numFmtId="0" fontId="20" fillId="4" borderId="0" xfId="0" applyFont="1" applyFill="1" applyAlignment="1">
      <alignment horizontal="center" vertical="center"/>
    </xf>
    <xf numFmtId="0" fontId="5" fillId="9" borderId="0" xfId="0" applyFont="1" applyFill="1" applyAlignment="1">
      <alignment vertical="center" indent="1"/>
    </xf>
    <xf numFmtId="0" fontId="13" fillId="2" borderId="0" xfId="0" applyFont="1" applyFill="1" applyAlignment="1">
      <alignment vertical="center" indent="1"/>
    </xf>
    <xf numFmtId="0" fontId="16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21" fillId="0" borderId="0" xfId="0" applyFont="1"/>
    <xf numFmtId="0" fontId="0" fillId="0" borderId="0" xfId="0" applyAlignment="1">
      <alignment vertical="top" wrapText="1"/>
    </xf>
    <xf numFmtId="0" fontId="22" fillId="0" borderId="0" xfId="0" applyFont="1"/>
    <xf numFmtId="0" fontId="7" fillId="4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center" indent="1"/>
    </xf>
    <xf numFmtId="0" fontId="13" fillId="8" borderId="0" xfId="0" applyFont="1" applyFill="1" applyAlignment="1">
      <alignment horizontal="left" vertical="center" indent="1"/>
    </xf>
    <xf numFmtId="0" fontId="5" fillId="4" borderId="0" xfId="0" applyFont="1" applyFill="1" applyAlignment="1">
      <alignment horizontal="left" vertical="center" indent="1"/>
    </xf>
    <xf numFmtId="0" fontId="19" fillId="4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 indent="1"/>
    </xf>
    <xf numFmtId="0" fontId="6" fillId="4" borderId="0" xfId="0" applyFont="1" applyFill="1" applyAlignment="1">
      <alignment horizontal="left" vertical="center" wrapText="1" indent="1"/>
    </xf>
    <xf numFmtId="0" fontId="1" fillId="2" borderId="0" xfId="0" applyFont="1" applyFill="1" applyAlignment="1"/>
    <xf numFmtId="0" fontId="0" fillId="0" borderId="0" xfId="0" applyAlignment="1"/>
    <xf numFmtId="0" fontId="2" fillId="2" borderId="0" xfId="0" applyFont="1" applyFill="1" applyAlignment="1"/>
    <xf numFmtId="0" fontId="3" fillId="2" borderId="0" xfId="0" applyFont="1" applyFill="1" applyAlignment="1"/>
    <xf numFmtId="0" fontId="7" fillId="4" borderId="0" xfId="0" applyFont="1" applyFill="1" applyAlignment="1"/>
  </cellXfs>
  <cellStyles count="1">
    <cellStyle name="Normal" xfId="0" builtinId="0"/>
  </cellStyles>
  <dxfs count="10">
    <dxf>
      <font>
        <b/>
        <sz val="10"/>
        <color rgb="FF2E7D32"/>
        <name val="Arial"/>
      </font>
      <fill>
        <patternFill patternType="solid">
          <fgColor rgb="FFE8F5E9"/>
          <bgColor rgb="FFE8F5E9"/>
        </patternFill>
      </fill>
    </dxf>
    <dxf>
      <font>
        <b/>
        <sz val="10"/>
        <color rgb="FFE65100"/>
        <name val="Arial"/>
      </font>
      <fill>
        <patternFill patternType="solid">
          <fgColor rgb="FFFFF3E0"/>
          <bgColor rgb="FFFFF3E0"/>
        </patternFill>
      </fill>
    </dxf>
    <dxf>
      <font>
        <b/>
        <sz val="10"/>
        <color rgb="FFC62828"/>
        <name val="Arial"/>
      </font>
      <fill>
        <patternFill patternType="solid">
          <fgColor rgb="FFFCE8E6"/>
          <bgColor rgb="FFFCE8E6"/>
        </patternFill>
      </fill>
    </dxf>
    <dxf>
      <font>
        <b/>
        <sz val="10"/>
        <color rgb="FFE65100"/>
        <name val="Arial"/>
      </font>
      <fill>
        <patternFill patternType="solid">
          <fgColor rgb="FFFFF3E0"/>
          <bgColor rgb="FFFFF3E0"/>
        </patternFill>
      </fill>
    </dxf>
    <dxf>
      <font>
        <b/>
        <sz val="10"/>
        <color rgb="FFC62828"/>
        <name val="Arial"/>
      </font>
      <fill>
        <patternFill patternType="solid">
          <fgColor rgb="FFFCE8E6"/>
          <bgColor rgb="FFFCE8E6"/>
        </patternFill>
      </fill>
    </dxf>
    <dxf>
      <font>
        <b/>
        <sz val="10"/>
        <color rgb="FF2E7D32"/>
        <name val="Arial"/>
      </font>
      <fill>
        <patternFill patternType="solid">
          <fgColor rgb="FFE8F5E9"/>
          <bgColor rgb="FFE8F5E9"/>
        </patternFill>
      </fill>
    </dxf>
    <dxf>
      <font>
        <b/>
        <sz val="10"/>
        <color rgb="FFC62828"/>
        <name val="Arial"/>
      </font>
      <fill>
        <patternFill patternType="solid">
          <fgColor rgb="FFFCE8E6"/>
          <bgColor rgb="FFFCE8E6"/>
        </patternFill>
      </fill>
    </dxf>
    <dxf>
      <font>
        <b/>
        <sz val="13"/>
        <color rgb="FF2E7D32"/>
        <name val="Arial"/>
      </font>
      <fill>
        <patternFill patternType="solid">
          <fgColor rgb="FFE8F5E9"/>
          <bgColor rgb="FFE8F5E9"/>
        </patternFill>
      </fill>
    </dxf>
    <dxf>
      <font>
        <b/>
        <sz val="13"/>
        <color rgb="FFE65100"/>
        <name val="Arial"/>
      </font>
      <fill>
        <patternFill patternType="solid">
          <fgColor rgb="FFFFF3E0"/>
          <bgColor rgb="FFFFF3E0"/>
        </patternFill>
      </fill>
    </dxf>
    <dxf>
      <font>
        <b/>
        <sz val="13"/>
        <color rgb="FFC62828"/>
        <name val="Arial"/>
      </font>
      <fill>
        <patternFill patternType="solid">
          <fgColor rgb="FFFCE8E6"/>
          <bgColor rgb="FFFCE8E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3"/>
  <sheetViews>
    <sheetView showGridLines="0" tabSelected="1" workbookViewId="0"/>
  </sheetViews>
  <sheetFormatPr defaultRowHeight="15"/>
  <cols>
    <col min="1" max="1" width="2" customWidth="1"/>
    <col min="2" max="2" width="30" customWidth="1"/>
    <col min="3" max="3" width="80" customWidth="1"/>
  </cols>
  <sheetData>
    <row r="1" spans="2:3" ht="21.95" customHeight="1">
      <c r="B1" s="63" t="s">
        <v>0</v>
      </c>
      <c r="C1" s="64"/>
    </row>
    <row r="2" spans="2:3" ht="27.95" customHeight="1">
      <c r="B2" s="65" t="s">
        <v>1</v>
      </c>
      <c r="C2" s="64"/>
    </row>
    <row r="3" spans="2:3">
      <c r="B3" s="66" t="s">
        <v>2</v>
      </c>
      <c r="C3" s="64"/>
    </row>
    <row r="5" spans="2:3">
      <c r="B5" s="1" t="s">
        <v>3</v>
      </c>
    </row>
    <row r="7" spans="2:3" ht="32.1" customHeight="1">
      <c r="B7" s="2" t="s">
        <v>4</v>
      </c>
      <c r="C7" s="3" t="s">
        <v>5</v>
      </c>
    </row>
    <row r="8" spans="2:3" ht="32.1" customHeight="1">
      <c r="B8" s="2" t="s">
        <v>6</v>
      </c>
      <c r="C8" s="3" t="s">
        <v>7</v>
      </c>
    </row>
    <row r="9" spans="2:3" ht="32.1" customHeight="1">
      <c r="B9" s="2" t="s">
        <v>8</v>
      </c>
      <c r="C9" s="3" t="s">
        <v>9</v>
      </c>
    </row>
    <row r="10" spans="2:3" ht="32.1" customHeight="1">
      <c r="B10" s="2" t="s">
        <v>10</v>
      </c>
      <c r="C10" s="3" t="s">
        <v>11</v>
      </c>
    </row>
    <row r="11" spans="2:3" ht="32.1" customHeight="1">
      <c r="B11" s="2" t="s">
        <v>12</v>
      </c>
      <c r="C11" s="3" t="s">
        <v>13</v>
      </c>
    </row>
    <row r="13" spans="2:3" ht="36" customHeight="1">
      <c r="B13" s="56" t="s">
        <v>14</v>
      </c>
      <c r="C13" s="64"/>
    </row>
    <row r="15" spans="2:3">
      <c r="B15" s="53" t="s">
        <v>15</v>
      </c>
      <c r="C15" s="54" t="s">
        <v>16</v>
      </c>
    </row>
    <row r="16" spans="2:3">
      <c r="B16" s="55" t="s">
        <v>17</v>
      </c>
      <c r="C16" s="54" t="s">
        <v>18</v>
      </c>
    </row>
    <row r="17" spans="2:3" ht="26.1" customHeight="1">
      <c r="B17" s="55" t="s">
        <v>19</v>
      </c>
      <c r="C17" s="54" t="s">
        <v>20</v>
      </c>
    </row>
    <row r="18" spans="2:3" ht="26.1" customHeight="1"/>
    <row r="19" spans="2:3" ht="26.1" customHeight="1"/>
    <row r="21" spans="2:3">
      <c r="B21" s="1" t="s">
        <v>21</v>
      </c>
    </row>
    <row r="23" spans="2:3" ht="21.95" customHeight="1">
      <c r="B23" s="4" t="s">
        <v>22</v>
      </c>
      <c r="C23" s="5" t="s">
        <v>23</v>
      </c>
    </row>
    <row r="24" spans="2:3" ht="21.95" customHeight="1">
      <c r="B24" s="6" t="s">
        <v>24</v>
      </c>
      <c r="C24" s="7" t="s">
        <v>25</v>
      </c>
    </row>
    <row r="25" spans="2:3" ht="21.95" customHeight="1">
      <c r="B25" s="8" t="s">
        <v>26</v>
      </c>
      <c r="C25" s="9" t="s">
        <v>27</v>
      </c>
    </row>
    <row r="26" spans="2:3" ht="21.95" customHeight="1"/>
    <row r="27" spans="2:3" ht="21.95" customHeight="1">
      <c r="B27" s="1" t="s">
        <v>28</v>
      </c>
    </row>
    <row r="29" spans="2:3">
      <c r="B29" s="10" t="s">
        <v>29</v>
      </c>
      <c r="C29" s="11" t="s">
        <v>30</v>
      </c>
    </row>
    <row r="30" spans="2:3">
      <c r="B30" s="10" t="s">
        <v>31</v>
      </c>
      <c r="C30" s="11" t="s">
        <v>32</v>
      </c>
    </row>
    <row r="31" spans="2:3">
      <c r="B31" s="10" t="s">
        <v>33</v>
      </c>
      <c r="C31" s="11" t="s">
        <v>34</v>
      </c>
    </row>
    <row r="32" spans="2:3">
      <c r="B32" s="10" t="s">
        <v>35</v>
      </c>
      <c r="C32" s="11" t="s">
        <v>36</v>
      </c>
    </row>
    <row r="33" spans="2:3">
      <c r="B33" s="10" t="s">
        <v>37</v>
      </c>
      <c r="C33" s="11" t="s">
        <v>38</v>
      </c>
    </row>
  </sheetData>
  <mergeCells count="4">
    <mergeCell ref="B13:C13"/>
    <mergeCell ref="B1:C1"/>
    <mergeCell ref="B3:C3"/>
    <mergeCell ref="B2:C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2"/>
  <sheetViews>
    <sheetView showGridLines="0" workbookViewId="0"/>
  </sheetViews>
  <sheetFormatPr defaultRowHeight="15"/>
  <cols>
    <col min="1" max="1" width="6" customWidth="1"/>
    <col min="2" max="2" width="75" customWidth="1"/>
    <col min="3" max="3" width="14" customWidth="1"/>
    <col min="4" max="4" width="30" customWidth="1"/>
  </cols>
  <sheetData>
    <row r="1" spans="1:4" ht="26.1" customHeight="1">
      <c r="A1" s="57" t="s">
        <v>39</v>
      </c>
      <c r="B1" s="64"/>
      <c r="C1" s="64"/>
      <c r="D1" s="64"/>
    </row>
    <row r="3" spans="1:4">
      <c r="A3" s="12" t="s">
        <v>40</v>
      </c>
      <c r="B3" s="13"/>
      <c r="C3" s="12" t="s">
        <v>41</v>
      </c>
      <c r="D3" s="13"/>
    </row>
    <row r="4" spans="1:4">
      <c r="A4" s="12" t="s">
        <v>42</v>
      </c>
      <c r="B4" s="14"/>
      <c r="C4" s="12" t="s">
        <v>43</v>
      </c>
      <c r="D4" s="14"/>
    </row>
    <row r="6" spans="1:4" ht="21.95" customHeight="1">
      <c r="A6" s="15" t="s">
        <v>44</v>
      </c>
      <c r="B6" s="15" t="s">
        <v>45</v>
      </c>
      <c r="C6" s="15" t="s">
        <v>46</v>
      </c>
      <c r="D6" s="15" t="s">
        <v>47</v>
      </c>
    </row>
    <row r="7" spans="1:4" ht="20.100000000000001" customHeight="1">
      <c r="A7" s="16" t="s">
        <v>48</v>
      </c>
      <c r="B7" s="58" t="s">
        <v>49</v>
      </c>
      <c r="C7" s="64"/>
      <c r="D7" s="64"/>
    </row>
    <row r="8" spans="1:4" ht="26.1" customHeight="1">
      <c r="A8" s="17" t="s">
        <v>50</v>
      </c>
      <c r="B8" s="18" t="s">
        <v>51</v>
      </c>
      <c r="C8" s="19"/>
      <c r="D8" s="20"/>
    </row>
    <row r="9" spans="1:4" ht="26.1" customHeight="1">
      <c r="A9" s="21" t="s">
        <v>52</v>
      </c>
      <c r="B9" s="22" t="s">
        <v>53</v>
      </c>
      <c r="C9" s="19"/>
      <c r="D9" s="23"/>
    </row>
    <row r="10" spans="1:4" ht="26.1" customHeight="1">
      <c r="A10" s="17" t="s">
        <v>54</v>
      </c>
      <c r="B10" s="18" t="s">
        <v>55</v>
      </c>
      <c r="C10" s="19"/>
      <c r="D10" s="20"/>
    </row>
    <row r="11" spans="1:4" ht="26.1" customHeight="1">
      <c r="A11" s="21" t="s">
        <v>56</v>
      </c>
      <c r="B11" s="22" t="s">
        <v>57</v>
      </c>
      <c r="C11" s="19"/>
      <c r="D11" s="23"/>
    </row>
    <row r="12" spans="1:4" ht="26.1" customHeight="1">
      <c r="A12" s="17" t="s">
        <v>58</v>
      </c>
      <c r="B12" s="18" t="s">
        <v>59</v>
      </c>
      <c r="C12" s="19"/>
      <c r="D12" s="20"/>
    </row>
    <row r="13" spans="1:4" ht="26.1" customHeight="1">
      <c r="A13" s="21" t="s">
        <v>60</v>
      </c>
      <c r="B13" s="22" t="s">
        <v>61</v>
      </c>
      <c r="C13" s="19"/>
      <c r="D13" s="23"/>
    </row>
    <row r="14" spans="1:4" ht="24" customHeight="1">
      <c r="A14" s="24"/>
      <c r="B14" s="25" t="s">
        <v>62</v>
      </c>
      <c r="C14" s="26">
        <f>SUM(C8:C13)</f>
        <v>0</v>
      </c>
      <c r="D14" s="25" t="str">
        <f>IF(COUNT(C8:C13)=0,"",IF(C14&lt;10,"Foundations gap — address first",IF(C14&lt;16,"Needs work",IF(C14&lt;20,"Adequate","Strong"))))</f>
        <v/>
      </c>
    </row>
    <row r="16" spans="1:4" ht="20.100000000000001" customHeight="1">
      <c r="A16" s="16" t="s">
        <v>63</v>
      </c>
      <c r="B16" s="58" t="s">
        <v>64</v>
      </c>
      <c r="C16" s="64"/>
      <c r="D16" s="64"/>
    </row>
    <row r="17" spans="1:4" ht="26.1" customHeight="1">
      <c r="A17" s="21" t="s">
        <v>65</v>
      </c>
      <c r="B17" s="22" t="s">
        <v>66</v>
      </c>
      <c r="C17" s="19"/>
      <c r="D17" s="23"/>
    </row>
    <row r="18" spans="1:4" ht="26.1" customHeight="1">
      <c r="A18" s="17" t="s">
        <v>67</v>
      </c>
      <c r="B18" s="18" t="s">
        <v>68</v>
      </c>
      <c r="C18" s="19"/>
      <c r="D18" s="20"/>
    </row>
    <row r="19" spans="1:4" ht="26.1" customHeight="1">
      <c r="A19" s="21" t="s">
        <v>69</v>
      </c>
      <c r="B19" s="22" t="s">
        <v>70</v>
      </c>
      <c r="C19" s="19"/>
      <c r="D19" s="23"/>
    </row>
    <row r="20" spans="1:4" ht="26.1" customHeight="1">
      <c r="A20" s="17" t="s">
        <v>71</v>
      </c>
      <c r="B20" s="18" t="s">
        <v>72</v>
      </c>
      <c r="C20" s="19"/>
      <c r="D20" s="20"/>
    </row>
    <row r="21" spans="1:4" ht="26.1" customHeight="1">
      <c r="A21" s="21" t="s">
        <v>73</v>
      </c>
      <c r="B21" s="22" t="s">
        <v>74</v>
      </c>
      <c r="C21" s="19"/>
      <c r="D21" s="23"/>
    </row>
    <row r="22" spans="1:4" ht="26.1" customHeight="1">
      <c r="A22" s="17" t="s">
        <v>75</v>
      </c>
      <c r="B22" s="18" t="s">
        <v>76</v>
      </c>
      <c r="C22" s="19"/>
      <c r="D22" s="20"/>
    </row>
    <row r="23" spans="1:4" ht="24" customHeight="1">
      <c r="A23" s="24"/>
      <c r="B23" s="25" t="s">
        <v>77</v>
      </c>
      <c r="C23" s="26">
        <f>SUM(C17:C22)</f>
        <v>0</v>
      </c>
      <c r="D23" s="25" t="str">
        <f>IF(COUNT(C17:C22)=0,"",IF(C23&lt;10,"Foundations gap — address first",IF(C23&lt;16,"Needs work",IF(C23&lt;20,"Adequate","Strong"))))</f>
        <v/>
      </c>
    </row>
    <row r="25" spans="1:4" ht="20.100000000000001" customHeight="1">
      <c r="A25" s="16" t="s">
        <v>78</v>
      </c>
      <c r="B25" s="58" t="s">
        <v>79</v>
      </c>
      <c r="C25" s="64"/>
      <c r="D25" s="64"/>
    </row>
    <row r="26" spans="1:4" ht="26.1" customHeight="1">
      <c r="A26" s="17" t="s">
        <v>80</v>
      </c>
      <c r="B26" s="18" t="s">
        <v>81</v>
      </c>
      <c r="C26" s="19"/>
      <c r="D26" s="20"/>
    </row>
    <row r="27" spans="1:4" ht="26.1" customHeight="1">
      <c r="A27" s="21" t="s">
        <v>82</v>
      </c>
      <c r="B27" s="22" t="s">
        <v>83</v>
      </c>
      <c r="C27" s="19"/>
      <c r="D27" s="23"/>
    </row>
    <row r="28" spans="1:4" ht="26.1" customHeight="1">
      <c r="A28" s="17" t="s">
        <v>84</v>
      </c>
      <c r="B28" s="18" t="s">
        <v>85</v>
      </c>
      <c r="C28" s="19"/>
      <c r="D28" s="20"/>
    </row>
    <row r="29" spans="1:4" ht="26.1" customHeight="1">
      <c r="A29" s="21" t="s">
        <v>86</v>
      </c>
      <c r="B29" s="22" t="s">
        <v>87</v>
      </c>
      <c r="C29" s="19"/>
      <c r="D29" s="23"/>
    </row>
    <row r="30" spans="1:4" ht="26.1" customHeight="1">
      <c r="A30" s="17" t="s">
        <v>88</v>
      </c>
      <c r="B30" s="18" t="s">
        <v>89</v>
      </c>
      <c r="C30" s="19"/>
      <c r="D30" s="20"/>
    </row>
    <row r="31" spans="1:4" ht="26.1" customHeight="1">
      <c r="A31" s="21" t="s">
        <v>90</v>
      </c>
      <c r="B31" s="22" t="s">
        <v>91</v>
      </c>
      <c r="C31" s="19"/>
      <c r="D31" s="23"/>
    </row>
    <row r="32" spans="1:4" ht="24" customHeight="1">
      <c r="A32" s="24"/>
      <c r="B32" s="25" t="s">
        <v>92</v>
      </c>
      <c r="C32" s="26">
        <f>SUM(C26:C31)</f>
        <v>0</v>
      </c>
      <c r="D32" s="25" t="str">
        <f>IF(COUNT(C26:C31)=0,"",IF(C32&lt;10,"Foundations gap — address first",IF(C32&lt;16,"Needs work",IF(C32&lt;20,"Adequate","Strong"))))</f>
        <v/>
      </c>
    </row>
    <row r="34" spans="1:4" ht="20.100000000000001" customHeight="1">
      <c r="A34" s="16" t="s">
        <v>93</v>
      </c>
      <c r="B34" s="58" t="s">
        <v>94</v>
      </c>
      <c r="C34" s="64"/>
      <c r="D34" s="64"/>
    </row>
    <row r="35" spans="1:4" ht="26.1" customHeight="1">
      <c r="A35" s="21" t="s">
        <v>95</v>
      </c>
      <c r="B35" s="22" t="s">
        <v>96</v>
      </c>
      <c r="C35" s="19"/>
      <c r="D35" s="23"/>
    </row>
    <row r="36" spans="1:4" ht="26.1" customHeight="1">
      <c r="A36" s="17" t="s">
        <v>97</v>
      </c>
      <c r="B36" s="18" t="s">
        <v>98</v>
      </c>
      <c r="C36" s="19"/>
      <c r="D36" s="20"/>
    </row>
    <row r="37" spans="1:4" ht="26.1" customHeight="1">
      <c r="A37" s="21" t="s">
        <v>99</v>
      </c>
      <c r="B37" s="22" t="s">
        <v>100</v>
      </c>
      <c r="C37" s="19"/>
      <c r="D37" s="23"/>
    </row>
    <row r="38" spans="1:4" ht="26.1" customHeight="1">
      <c r="A38" s="17" t="s">
        <v>101</v>
      </c>
      <c r="B38" s="18" t="s">
        <v>102</v>
      </c>
      <c r="C38" s="19"/>
      <c r="D38" s="20"/>
    </row>
    <row r="39" spans="1:4" ht="26.1" customHeight="1">
      <c r="A39" s="21" t="s">
        <v>103</v>
      </c>
      <c r="B39" s="22" t="s">
        <v>104</v>
      </c>
      <c r="C39" s="19"/>
      <c r="D39" s="23"/>
    </row>
    <row r="40" spans="1:4" ht="26.1" customHeight="1">
      <c r="A40" s="17" t="s">
        <v>105</v>
      </c>
      <c r="B40" s="18" t="s">
        <v>106</v>
      </c>
      <c r="C40" s="19"/>
      <c r="D40" s="20"/>
    </row>
    <row r="41" spans="1:4" ht="24" customHeight="1">
      <c r="A41" s="24"/>
      <c r="B41" s="25" t="s">
        <v>107</v>
      </c>
      <c r="C41" s="26">
        <f>SUM(C35:C40)</f>
        <v>0</v>
      </c>
      <c r="D41" s="25" t="str">
        <f>IF(COUNT(C35:C40)=0,"",IF(C41&lt;10,"Foundations gap — address first",IF(C41&lt;16,"Needs work",IF(C41&lt;20,"Adequate","Strong"))))</f>
        <v/>
      </c>
    </row>
    <row r="43" spans="1:4" ht="20.100000000000001" customHeight="1">
      <c r="A43" s="16" t="s">
        <v>108</v>
      </c>
      <c r="B43" s="58" t="s">
        <v>109</v>
      </c>
      <c r="C43" s="64"/>
      <c r="D43" s="64"/>
    </row>
    <row r="44" spans="1:4" ht="26.1" customHeight="1">
      <c r="A44" s="17" t="s">
        <v>110</v>
      </c>
      <c r="B44" s="18" t="s">
        <v>111</v>
      </c>
      <c r="C44" s="19"/>
      <c r="D44" s="20"/>
    </row>
    <row r="45" spans="1:4" ht="26.1" customHeight="1">
      <c r="A45" s="21" t="s">
        <v>112</v>
      </c>
      <c r="B45" s="22" t="s">
        <v>113</v>
      </c>
      <c r="C45" s="19"/>
      <c r="D45" s="23"/>
    </row>
    <row r="46" spans="1:4" ht="26.1" customHeight="1">
      <c r="A46" s="17" t="s">
        <v>114</v>
      </c>
      <c r="B46" s="18" t="s">
        <v>115</v>
      </c>
      <c r="C46" s="19"/>
      <c r="D46" s="20"/>
    </row>
    <row r="47" spans="1:4" ht="26.1" customHeight="1">
      <c r="A47" s="21" t="s">
        <v>116</v>
      </c>
      <c r="B47" s="22" t="s">
        <v>117</v>
      </c>
      <c r="C47" s="19"/>
      <c r="D47" s="23"/>
    </row>
    <row r="48" spans="1:4" ht="26.1" customHeight="1">
      <c r="A48" s="17" t="s">
        <v>118</v>
      </c>
      <c r="B48" s="18" t="s">
        <v>119</v>
      </c>
      <c r="C48" s="19"/>
      <c r="D48" s="20"/>
    </row>
    <row r="49" spans="1:4" ht="26.1" customHeight="1">
      <c r="A49" s="21" t="s">
        <v>120</v>
      </c>
      <c r="B49" s="22" t="s">
        <v>121</v>
      </c>
      <c r="C49" s="19"/>
      <c r="D49" s="23"/>
    </row>
    <row r="50" spans="1:4" ht="24" customHeight="1">
      <c r="A50" s="24"/>
      <c r="B50" s="25" t="s">
        <v>122</v>
      </c>
      <c r="C50" s="26">
        <f>SUM(C44:C49)</f>
        <v>0</v>
      </c>
      <c r="D50" s="25" t="str">
        <f>IF(COUNT(C44:C49)=0,"",IF(C50&lt;10,"Foundations gap — address first",IF(C50&lt;16,"Needs work",IF(C50&lt;20,"Adequate","Strong"))))</f>
        <v/>
      </c>
    </row>
    <row r="52" spans="1:4" ht="27.95" customHeight="1">
      <c r="A52" s="27"/>
      <c r="B52" s="27" t="s">
        <v>123</v>
      </c>
      <c r="C52" s="28">
        <f>SUM(C14,C23,C32,C41,C50)</f>
        <v>0</v>
      </c>
      <c r="D52" s="27" t="s">
        <v>124</v>
      </c>
    </row>
  </sheetData>
  <mergeCells count="6">
    <mergeCell ref="A1:D1"/>
    <mergeCell ref="B43:D43"/>
    <mergeCell ref="B7:D7"/>
    <mergeCell ref="B25:D25"/>
    <mergeCell ref="B16:D16"/>
    <mergeCell ref="B34:D34"/>
  </mergeCells>
  <dataValidations count="1">
    <dataValidation type="list" allowBlank="1" errorTitle="Invalid score" error="Score must be 0, 1, 2, 3 or 4" sqref="C8 C9 C10 C11 C12 C13 C17 C18 C19 C20 C21 C22 C26 C27 C28 C29 C30 C31 C35 C36 C37 C38 C39 C40 C44 C45 C46 C47 C48 C49" xr:uid="{00000000-0002-0000-0100-000000000000}">
      <formula1>"0,1,2,3,4"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2"/>
  <sheetViews>
    <sheetView showGridLines="0" workbookViewId="0"/>
  </sheetViews>
  <sheetFormatPr defaultRowHeight="15"/>
  <cols>
    <col min="1" max="1" width="2" customWidth="1"/>
    <col min="2" max="2" width="32" customWidth="1"/>
    <col min="3" max="4" width="16" customWidth="1"/>
    <col min="5" max="5" width="36" customWidth="1"/>
  </cols>
  <sheetData>
    <row r="1" spans="2:5" ht="26.1" customHeight="1">
      <c r="B1" s="57" t="s">
        <v>125</v>
      </c>
      <c r="C1" s="64"/>
      <c r="D1" s="64"/>
      <c r="E1" s="64"/>
    </row>
    <row r="2" spans="2:5">
      <c r="B2" s="67" t="s">
        <v>126</v>
      </c>
      <c r="C2" s="64"/>
      <c r="D2" s="64"/>
      <c r="E2" s="64"/>
    </row>
    <row r="4" spans="2:5">
      <c r="B4" s="29" t="s">
        <v>127</v>
      </c>
      <c r="C4" s="29" t="s">
        <v>128</v>
      </c>
      <c r="D4" s="29" t="s">
        <v>129</v>
      </c>
      <c r="E4" s="29" t="s">
        <v>130</v>
      </c>
    </row>
    <row r="5" spans="2:5" ht="21.95" customHeight="1">
      <c r="B5" s="30" t="s">
        <v>131</v>
      </c>
      <c r="C5" s="31">
        <f>'Workflow Diagnostic'!C14</f>
        <v>0</v>
      </c>
      <c r="D5" s="32">
        <v>24</v>
      </c>
      <c r="E5" s="33" t="str">
        <f ca="1">IF(COUNT('Workflow Diagnostic'!C8:'Workflow Diagnostic'!C13)=0,"",IF('Workflow Diagnostic'!C14&lt;10,"Foundations gap — address first",IF('Workflow Diagnostic'!C14&lt;16,"Needs work",IF('Workflow Diagnostic'!C14&lt;20,"Adequate","Strong"))))</f>
        <v/>
      </c>
    </row>
    <row r="6" spans="2:5" ht="21.95" customHeight="1">
      <c r="B6" s="34" t="s">
        <v>132</v>
      </c>
      <c r="C6" s="35">
        <f>'Workflow Diagnostic'!C23</f>
        <v>0</v>
      </c>
      <c r="D6" s="36">
        <v>24</v>
      </c>
      <c r="E6" s="37" t="str">
        <f ca="1">IF(COUNT('Workflow Diagnostic'!C17:'Workflow Diagnostic'!C22)=0,"",IF('Workflow Diagnostic'!C23&lt;10,"Foundations gap — address first",IF('Workflow Diagnostic'!C23&lt;16,"Needs work",IF('Workflow Diagnostic'!C23&lt;20,"Adequate","Strong"))))</f>
        <v/>
      </c>
    </row>
    <row r="7" spans="2:5" ht="21.95" customHeight="1">
      <c r="B7" s="30" t="s">
        <v>133</v>
      </c>
      <c r="C7" s="31">
        <f>'Workflow Diagnostic'!C32</f>
        <v>0</v>
      </c>
      <c r="D7" s="32">
        <v>24</v>
      </c>
      <c r="E7" s="33" t="str">
        <f ca="1">IF(COUNT('Workflow Diagnostic'!C26:'Workflow Diagnostic'!C31)=0,"",IF('Workflow Diagnostic'!C32&lt;10,"Foundations gap — address first",IF('Workflow Diagnostic'!C32&lt;16,"Needs work",IF('Workflow Diagnostic'!C32&lt;20,"Adequate","Strong"))))</f>
        <v/>
      </c>
    </row>
    <row r="8" spans="2:5" ht="21.95" customHeight="1">
      <c r="B8" s="34" t="s">
        <v>134</v>
      </c>
      <c r="C8" s="35">
        <f>'Workflow Diagnostic'!C41</f>
        <v>0</v>
      </c>
      <c r="D8" s="36">
        <v>24</v>
      </c>
      <c r="E8" s="37" t="str">
        <f ca="1">IF(COUNT('Workflow Diagnostic'!C35:'Workflow Diagnostic'!C40)=0,"",IF('Workflow Diagnostic'!C41&lt;10,"Foundations gap — address first",IF('Workflow Diagnostic'!C41&lt;16,"Needs work",IF('Workflow Diagnostic'!C41&lt;20,"Adequate","Strong"))))</f>
        <v/>
      </c>
    </row>
    <row r="9" spans="2:5" ht="21.95" customHeight="1">
      <c r="B9" s="30" t="s">
        <v>135</v>
      </c>
      <c r="C9" s="31">
        <f>'Workflow Diagnostic'!C50</f>
        <v>0</v>
      </c>
      <c r="D9" s="32">
        <v>24</v>
      </c>
      <c r="E9" s="33" t="str">
        <f ca="1">IF(COUNT('Workflow Diagnostic'!C44:'Workflow Diagnostic'!C49)=0,"",IF('Workflow Diagnostic'!C50&lt;10,"Foundations gap — address first",IF('Workflow Diagnostic'!C50&lt;16,"Needs work",IF('Workflow Diagnostic'!C50&lt;20,"Adequate","Strong"))))</f>
        <v/>
      </c>
    </row>
    <row r="10" spans="2:5" ht="26.1" customHeight="1">
      <c r="B10" s="38" t="s">
        <v>136</v>
      </c>
      <c r="C10" s="39">
        <f>SUM(C5:C9)</f>
        <v>0</v>
      </c>
      <c r="D10" s="39">
        <v>120</v>
      </c>
      <c r="E10" s="39" t="str">
        <f>IF((COUNT('Workflow Diagnostic'!C8:C13)+COUNT('Workflow Diagnostic'!C17:C22)+COUNT('Workflow Diagnostic'!C26:C31)+COUNT('Workflow Diagnostic'!C35:C40)+COUNT('Workflow Diagnostic'!C44:C49))=0,"",ROUND(C10/120*100,0)&amp;"%")</f>
        <v/>
      </c>
    </row>
    <row r="12" spans="2:5">
      <c r="B12" s="40" t="s">
        <v>137</v>
      </c>
    </row>
    <row r="13" spans="2:5" ht="26.1" customHeight="1">
      <c r="B13" s="10" t="s">
        <v>138</v>
      </c>
      <c r="C13" s="41" t="str">
        <f>IF((COUNT('Workflow Diagnostic'!C8:C13)+COUNT('Workflow Diagnostic'!C17:C22)+COUNT('Workflow Diagnostic'!C26:C31)+COUNT('Workflow Diagnostic'!C35:C40)+COUNT('Workflow Diagnostic'!C44:C49))=0,"",ROUND(C10/120*100,0))</f>
        <v/>
      </c>
    </row>
    <row r="14" spans="2:5" ht="30" customHeight="1">
      <c r="B14" s="10" t="s">
        <v>139</v>
      </c>
      <c r="C14" s="60" t="str">
        <f>IF((COUNT('Workflow Diagnostic'!C8:C13)+COUNT('Workflow Diagnostic'!C17:C22)+COUNT('Workflow Diagnostic'!C26:C31)+COUNT('Workflow Diagnostic'!C35:C40)+COUNT('Workflow Diagnostic'!C44:C49))=0,"",IF((COUNT('Workflow Diagnostic'!C8:C13)+COUNT('Workflow Diagnostic'!C17:C22)+COUNT('Workflow Diagnostic'!C26:C31)+COUNT('Workflow Diagnostic'!C35:C40)+COUNT('Workflow Diagnostic'!C44:C49))&lt;30,"INCOMPLETE — "&amp;(COUNT('Workflow Diagnostic'!C8:C13)+COUNT('Workflow Diagnostic'!C17:C22)+COUNT('Workflow Diagnostic'!C26:C31)+COUNT('Workflow Diagnostic'!C35:C40)+COUNT('Workflow Diagnostic'!C44:C49))&amp;" of 30 questions answered",IF(C13&lt;40,"Foundations work first",IF(C13&lt;70,"Lower-risk pilot candidate","Adoption-track candidate"))))</f>
        <v/>
      </c>
      <c r="D14" s="64"/>
      <c r="E14" s="64"/>
    </row>
    <row r="15" spans="2:5" ht="42" customHeight="1">
      <c r="B15" s="10" t="s">
        <v>140</v>
      </c>
      <c r="C15" s="62" t="str">
        <f>IF((COUNT('Workflow Diagnostic'!C8:C13)+COUNT('Workflow Diagnostic'!C17:C22)+COUNT('Workflow Diagnostic'!C26:C31)+COUNT('Workflow Diagnostic'!C35:C40)+COUNT('Workflow Diagnostic'!C44:C49))=0,"",IF((COUNT('Workflow Diagnostic'!C8:C13)+COUNT('Workflow Diagnostic'!C17:C22)+COUNT('Workflow Diagnostic'!C26:C31)+COUNT('Workflow Diagnostic'!C35:C40)+COUNT('Workflow Diagnostic'!C44:C49))&lt;30,"Complete all 30 questions to receive a banded recommendation.",IF(C13&lt;40,"Indicative: address foundational issues before introducing AI. Process discipline and data hygiene first.",IF(C13&lt;70,"Indicative: pre-approved lower-risk use cases only, with verification and supervision built in.","Indicative: workflow appears suitable for an adoption conversation with governance in place. The firm still decides."))))</f>
        <v/>
      </c>
      <c r="D15" s="64"/>
      <c r="E15" s="64"/>
    </row>
    <row r="16" spans="2:5" ht="24" customHeight="1">
      <c r="B16" s="10" t="s">
        <v>141</v>
      </c>
      <c r="C16" s="59" t="str">
        <f>IF((COUNT('Workflow Diagnostic'!C8:C13)+COUNT('Workflow Diagnostic'!C17:C22)+COUNT('Workflow Diagnostic'!C26:C31)+COUNT('Workflow Diagnostic'!C35:C40)+COUNT('Workflow Diagnostic'!C44:C49))=0,"",IF((COUNT('Workflow Diagnostic'!C8:C13)+COUNT('Workflow Diagnostic'!C17:C22)+COUNT('Workflow Diagnostic'!C26:C31)+COUNT('Workflow Diagnostic'!C35:C40)+COUNT('Workflow Diagnostic'!C44:C49))&lt;30,"",IF(OR('Workflow Diagnostic'!C14&lt;10,'Workflow Diagnostic'!C23&lt;10,'Workflow Diagnostic'!C32&lt;10,'Workflow Diagnostic'!C41&lt;10,'Workflow Diagnostic'!C50&lt;10),"Foundations gap — address before any adoption decision.","No — all dimensions at or above 10.")))</f>
        <v/>
      </c>
      <c r="D16" s="64"/>
      <c r="E16" s="64"/>
    </row>
    <row r="18" spans="2:5">
      <c r="B18" s="40" t="s">
        <v>142</v>
      </c>
    </row>
    <row r="19" spans="2:5" ht="21.95" customHeight="1">
      <c r="B19" s="61" t="s">
        <v>143</v>
      </c>
      <c r="C19" s="64"/>
      <c r="D19" s="64"/>
      <c r="E19" s="64"/>
    </row>
    <row r="20" spans="2:5" ht="21.95" customHeight="1">
      <c r="B20" s="61" t="s">
        <v>144</v>
      </c>
      <c r="C20" s="64"/>
      <c r="D20" s="64"/>
      <c r="E20" s="64"/>
    </row>
    <row r="21" spans="2:5" ht="21.95" customHeight="1">
      <c r="B21" s="61" t="s">
        <v>145</v>
      </c>
      <c r="C21" s="64"/>
      <c r="D21" s="64"/>
      <c r="E21" s="64"/>
    </row>
    <row r="22" spans="2:5" ht="21.95" customHeight="1">
      <c r="B22" s="61" t="s">
        <v>146</v>
      </c>
      <c r="C22" s="64"/>
      <c r="D22" s="64"/>
      <c r="E22" s="64"/>
    </row>
  </sheetData>
  <mergeCells count="9">
    <mergeCell ref="B22:E22"/>
    <mergeCell ref="C16:E16"/>
    <mergeCell ref="C14:E14"/>
    <mergeCell ref="B1:E1"/>
    <mergeCell ref="B21:E21"/>
    <mergeCell ref="B2:E2"/>
    <mergeCell ref="B20:E20"/>
    <mergeCell ref="B19:E19"/>
    <mergeCell ref="C15:E15"/>
  </mergeCells>
  <conditionalFormatting sqref="C14">
    <cfRule type="expression" dxfId="9" priority="1">
      <formula>$C$14="Foundations work first"</formula>
    </cfRule>
    <cfRule type="expression" dxfId="8" priority="2">
      <formula>$C$14="Lower-risk pilot candidate"</formula>
    </cfRule>
    <cfRule type="expression" dxfId="7" priority="3">
      <formula>$C$14="Adoption-track candidate"</formula>
    </cfRule>
  </conditionalFormatting>
  <conditionalFormatting sqref="C16">
    <cfRule type="expression" dxfId="6" priority="4">
      <formula>LEFT($C$16,15)="Foundations gap"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6"/>
  <sheetViews>
    <sheetView showGridLines="0" workbookViewId="0"/>
  </sheetViews>
  <sheetFormatPr defaultRowHeight="15"/>
  <cols>
    <col min="1" max="1" width="5" customWidth="1"/>
    <col min="2" max="2" width="45" customWidth="1"/>
    <col min="3" max="4" width="22" customWidth="1"/>
    <col min="5" max="6" width="18" customWidth="1"/>
  </cols>
  <sheetData>
    <row r="1" spans="1:6" ht="26.1" customHeight="1">
      <c r="A1" s="57" t="s">
        <v>147</v>
      </c>
      <c r="B1" s="64"/>
      <c r="C1" s="64"/>
      <c r="D1" s="64"/>
      <c r="E1" s="64"/>
      <c r="F1" s="64"/>
    </row>
    <row r="2" spans="1:6">
      <c r="A2" s="67" t="s">
        <v>148</v>
      </c>
      <c r="B2" s="64"/>
      <c r="C2" s="64"/>
      <c r="D2" s="64"/>
      <c r="E2" s="64"/>
      <c r="F2" s="64"/>
    </row>
    <row r="4" spans="1:6" ht="21.95" customHeight="1">
      <c r="A4" s="29" t="s">
        <v>44</v>
      </c>
      <c r="B4" s="29" t="s">
        <v>149</v>
      </c>
      <c r="C4" s="29" t="s">
        <v>127</v>
      </c>
      <c r="D4" s="29" t="s">
        <v>150</v>
      </c>
      <c r="E4" s="29" t="s">
        <v>151</v>
      </c>
      <c r="F4" s="29" t="s">
        <v>130</v>
      </c>
    </row>
    <row r="5" spans="1:6" ht="24" customHeight="1">
      <c r="A5" s="42">
        <v>1</v>
      </c>
      <c r="B5" s="43"/>
      <c r="C5" s="43"/>
      <c r="D5" s="43"/>
      <c r="E5" s="43"/>
      <c r="F5" s="43"/>
    </row>
    <row r="6" spans="1:6" ht="24" customHeight="1">
      <c r="A6" s="44">
        <v>2</v>
      </c>
      <c r="B6" s="43"/>
      <c r="C6" s="43"/>
      <c r="D6" s="43"/>
      <c r="E6" s="43"/>
      <c r="F6" s="43"/>
    </row>
    <row r="7" spans="1:6" ht="24" customHeight="1">
      <c r="A7" s="42">
        <v>3</v>
      </c>
      <c r="B7" s="43"/>
      <c r="C7" s="43"/>
      <c r="D7" s="43"/>
      <c r="E7" s="43"/>
      <c r="F7" s="43"/>
    </row>
    <row r="8" spans="1:6" ht="24" customHeight="1">
      <c r="A8" s="44">
        <v>4</v>
      </c>
      <c r="B8" s="43"/>
      <c r="C8" s="43"/>
      <c r="D8" s="43"/>
      <c r="E8" s="43"/>
      <c r="F8" s="43"/>
    </row>
    <row r="9" spans="1:6" ht="24" customHeight="1">
      <c r="A9" s="42">
        <v>5</v>
      </c>
      <c r="B9" s="43"/>
      <c r="C9" s="43"/>
      <c r="D9" s="43"/>
      <c r="E9" s="43"/>
      <c r="F9" s="43"/>
    </row>
    <row r="10" spans="1:6" ht="24" customHeight="1">
      <c r="A10" s="44">
        <v>6</v>
      </c>
      <c r="B10" s="43"/>
      <c r="C10" s="43"/>
      <c r="D10" s="43"/>
      <c r="E10" s="43"/>
      <c r="F10" s="43"/>
    </row>
    <row r="11" spans="1:6" ht="24" customHeight="1">
      <c r="A11" s="42">
        <v>7</v>
      </c>
      <c r="B11" s="43"/>
      <c r="C11" s="43"/>
      <c r="D11" s="43"/>
      <c r="E11" s="43"/>
      <c r="F11" s="43"/>
    </row>
    <row r="12" spans="1:6" ht="24" customHeight="1">
      <c r="A12" s="44">
        <v>8</v>
      </c>
      <c r="B12" s="43"/>
      <c r="C12" s="43"/>
      <c r="D12" s="43"/>
      <c r="E12" s="43"/>
      <c r="F12" s="43"/>
    </row>
    <row r="13" spans="1:6" ht="24" customHeight="1">
      <c r="A13" s="42">
        <v>9</v>
      </c>
      <c r="B13" s="43"/>
      <c r="C13" s="43"/>
      <c r="D13" s="43"/>
      <c r="E13" s="43"/>
      <c r="F13" s="43"/>
    </row>
    <row r="14" spans="1:6" ht="24" customHeight="1">
      <c r="A14" s="44">
        <v>10</v>
      </c>
      <c r="B14" s="43"/>
      <c r="C14" s="43"/>
      <c r="D14" s="43"/>
      <c r="E14" s="43"/>
      <c r="F14" s="43"/>
    </row>
    <row r="15" spans="1:6" ht="24" customHeight="1">
      <c r="A15" s="42">
        <v>11</v>
      </c>
      <c r="B15" s="43"/>
      <c r="C15" s="43"/>
      <c r="D15" s="43"/>
      <c r="E15" s="43"/>
      <c r="F15" s="43"/>
    </row>
    <row r="16" spans="1:6" ht="24" customHeight="1">
      <c r="A16" s="44">
        <v>12</v>
      </c>
      <c r="B16" s="43"/>
      <c r="C16" s="43"/>
      <c r="D16" s="43"/>
      <c r="E16" s="43"/>
      <c r="F16" s="43"/>
    </row>
    <row r="17" spans="1:6" ht="24" customHeight="1">
      <c r="A17" s="42">
        <v>13</v>
      </c>
      <c r="B17" s="43"/>
      <c r="C17" s="43"/>
      <c r="D17" s="43"/>
      <c r="E17" s="43"/>
      <c r="F17" s="43"/>
    </row>
    <row r="18" spans="1:6" ht="24" customHeight="1">
      <c r="A18" s="44">
        <v>14</v>
      </c>
      <c r="B18" s="43"/>
      <c r="C18" s="43"/>
      <c r="D18" s="43"/>
      <c r="E18" s="43"/>
      <c r="F18" s="43"/>
    </row>
    <row r="19" spans="1:6" ht="24" customHeight="1">
      <c r="A19" s="42">
        <v>15</v>
      </c>
      <c r="B19" s="43"/>
      <c r="C19" s="43"/>
      <c r="D19" s="43"/>
      <c r="E19" s="43"/>
      <c r="F19" s="43"/>
    </row>
    <row r="21" spans="1:6">
      <c r="A21" s="40" t="s">
        <v>152</v>
      </c>
    </row>
    <row r="22" spans="1:6" ht="20.100000000000001" customHeight="1">
      <c r="B22" s="10" t="s">
        <v>153</v>
      </c>
      <c r="C22" s="19">
        <f>COUNTA(B5:B19)</f>
        <v>0</v>
      </c>
    </row>
    <row r="23" spans="1:6" ht="20.100000000000001" customHeight="1">
      <c r="B23" s="10" t="s">
        <v>154</v>
      </c>
      <c r="C23" s="19">
        <f>COUNTIF(F5:F19,"Completed")</f>
        <v>0</v>
      </c>
    </row>
    <row r="24" spans="1:6" ht="20.100000000000001" customHeight="1">
      <c r="B24" s="10" t="s">
        <v>155</v>
      </c>
      <c r="C24" s="19">
        <f>COUNTIF(F5:F19,"In progress")</f>
        <v>0</v>
      </c>
    </row>
    <row r="25" spans="1:6" ht="20.100000000000001" customHeight="1">
      <c r="B25" s="10" t="s">
        <v>156</v>
      </c>
      <c r="C25" s="19">
        <f>COUNTIF(F5:F19,"Blocked")</f>
        <v>0</v>
      </c>
    </row>
    <row r="26" spans="1:6" ht="20.100000000000001" customHeight="1">
      <c r="B26" s="10" t="s">
        <v>157</v>
      </c>
      <c r="C26" s="19">
        <f>COUNTIF(F5:F19,"Not started")</f>
        <v>0</v>
      </c>
    </row>
  </sheetData>
  <mergeCells count="2">
    <mergeCell ref="A2:F2"/>
    <mergeCell ref="A1:F1"/>
  </mergeCells>
  <conditionalFormatting sqref="F5:F19">
    <cfRule type="cellIs" dxfId="5" priority="1" operator="equal">
      <formula>"Completed"</formula>
    </cfRule>
    <cfRule type="cellIs" dxfId="4" priority="2" operator="equal">
      <formula>"Blocked"</formula>
    </cfRule>
    <cfRule type="cellIs" dxfId="3" priority="3" operator="equal">
      <formula>"In progress"</formula>
    </cfRule>
  </conditionalFormatting>
  <dataValidations count="2">
    <dataValidation type="list" allowBlank="1" sqref="C5 C6 C7 C8 C9 C10 C11 C12 C13 C14 C15 C16 C17 C18 C19" xr:uid="{00000000-0002-0000-0300-000000000000}">
      <formula1>"1. Process Discipline,2. Data Hygiene,3. Foundation Tooling,4. Governance Coverage,5. People &amp; Capability"</formula1>
    </dataValidation>
    <dataValidation type="list" allowBlank="1" sqref="F5 F6 F7 F8 F9 F10 F11 F12 F13 F14 F15 F16 F17 F18 F19" xr:uid="{00000000-0002-0000-0300-000001000000}">
      <formula1>"Not started,In progress,Blocked,Completed"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"/>
  <sheetViews>
    <sheetView showGridLines="0" workbookViewId="0"/>
  </sheetViews>
  <sheetFormatPr defaultRowHeight="15"/>
  <cols>
    <col min="1" max="1" width="38" customWidth="1"/>
    <col min="2" max="6" width="17" customWidth="1"/>
  </cols>
  <sheetData>
    <row r="1" spans="1:6" ht="26.1" customHeight="1">
      <c r="A1" s="57" t="s">
        <v>158</v>
      </c>
      <c r="B1" s="64"/>
      <c r="C1" s="64"/>
      <c r="D1" s="64"/>
      <c r="E1" s="64"/>
      <c r="F1" s="64"/>
    </row>
    <row r="2" spans="1:6" ht="18" customHeight="1">
      <c r="A2" s="67" t="s">
        <v>159</v>
      </c>
      <c r="B2" s="64"/>
      <c r="C2" s="64"/>
      <c r="D2" s="64"/>
      <c r="E2" s="64"/>
      <c r="F2" s="64"/>
    </row>
    <row r="4" spans="1:6" ht="21.95" customHeight="1">
      <c r="A4" s="29" t="s">
        <v>127</v>
      </c>
      <c r="B4" s="45" t="s">
        <v>160</v>
      </c>
      <c r="C4" s="45" t="s">
        <v>161</v>
      </c>
      <c r="D4" s="45" t="s">
        <v>162</v>
      </c>
      <c r="E4" s="45" t="s">
        <v>163</v>
      </c>
      <c r="F4" s="45" t="s">
        <v>164</v>
      </c>
    </row>
    <row r="5" spans="1:6" ht="21.95" customHeight="1">
      <c r="A5" s="46" t="s">
        <v>165</v>
      </c>
      <c r="B5" s="47"/>
      <c r="C5" s="47"/>
      <c r="D5" s="47"/>
      <c r="E5" s="47"/>
      <c r="F5" s="47"/>
    </row>
    <row r="6" spans="1:6" ht="21.95" customHeight="1">
      <c r="A6" s="46" t="s">
        <v>131</v>
      </c>
      <c r="B6" s="19"/>
      <c r="C6" s="19"/>
      <c r="D6" s="19"/>
      <c r="E6" s="19"/>
      <c r="F6" s="19"/>
    </row>
    <row r="7" spans="1:6" ht="21.95" customHeight="1">
      <c r="A7" s="48" t="s">
        <v>132</v>
      </c>
      <c r="B7" s="19"/>
      <c r="C7" s="19"/>
      <c r="D7" s="19"/>
      <c r="E7" s="19"/>
      <c r="F7" s="19"/>
    </row>
    <row r="8" spans="1:6" ht="21.95" customHeight="1">
      <c r="A8" s="46" t="s">
        <v>133</v>
      </c>
      <c r="B8" s="19"/>
      <c r="C8" s="19"/>
      <c r="D8" s="19"/>
      <c r="E8" s="19"/>
      <c r="F8" s="19"/>
    </row>
    <row r="9" spans="1:6" ht="21.95" customHeight="1">
      <c r="A9" s="48" t="s">
        <v>134</v>
      </c>
      <c r="B9" s="19"/>
      <c r="C9" s="19"/>
      <c r="D9" s="19"/>
      <c r="E9" s="19"/>
      <c r="F9" s="19"/>
    </row>
    <row r="10" spans="1:6" ht="21.95" customHeight="1">
      <c r="A10" s="46" t="s">
        <v>135</v>
      </c>
      <c r="B10" s="19"/>
      <c r="C10" s="19"/>
      <c r="D10" s="19"/>
      <c r="E10" s="19"/>
      <c r="F10" s="19"/>
    </row>
    <row r="11" spans="1:6" ht="26.1" customHeight="1">
      <c r="A11" s="49" t="s">
        <v>166</v>
      </c>
      <c r="B11" s="50" t="str">
        <f>IF(COUNT(B6:B10)=0,"",SUM(B6:B10))</f>
        <v/>
      </c>
      <c r="C11" s="50" t="str">
        <f>IF(COUNT(C6:C10)=0,"",SUM(C6:C10))</f>
        <v/>
      </c>
      <c r="D11" s="50" t="str">
        <f>IF(COUNT(D6:D10)=0,"",SUM(D6:D10))</f>
        <v/>
      </c>
      <c r="E11" s="50" t="str">
        <f>IF(COUNT(E6:E10)=0,"",SUM(E6:E10))</f>
        <v/>
      </c>
      <c r="F11" s="50" t="str">
        <f>IF(COUNT(F6:F10)=0,"",SUM(F6:F10))</f>
        <v/>
      </c>
    </row>
    <row r="12" spans="1:6" ht="24" customHeight="1">
      <c r="A12" s="46" t="s">
        <v>167</v>
      </c>
      <c r="B12" s="51" t="str">
        <f>IF(COUNT(B6:B10)=0,"",ROUND(B11/120*100,0))</f>
        <v/>
      </c>
      <c r="C12" s="51" t="str">
        <f>IF(COUNT(C6:C10)=0,"",ROUND(C11/120*100,0))</f>
        <v/>
      </c>
      <c r="D12" s="51" t="str">
        <f>IF(COUNT(D6:D10)=0,"",ROUND(D11/120*100,0))</f>
        <v/>
      </c>
      <c r="E12" s="51" t="str">
        <f>IF(COUNT(E6:E10)=0,"",ROUND(E11/120*100,0))</f>
        <v/>
      </c>
      <c r="F12" s="51" t="str">
        <f>IF(COUNT(F6:F10)=0,"",ROUND(F11/120*100,0))</f>
        <v/>
      </c>
    </row>
    <row r="13" spans="1:6" ht="30" customHeight="1">
      <c r="A13" s="46" t="s">
        <v>168</v>
      </c>
      <c r="B13" s="52" t="str">
        <f>IF(COUNT(B6:B10)&lt;5,"Incomplete",IF(OR(B12&lt;40,MIN(B6:B10)&lt;10),"Remediation first",IF(B12&lt;70,"Lower-risk pilot candidate","Adoption-track candidate")))</f>
        <v>Incomplete</v>
      </c>
      <c r="C13" s="52" t="str">
        <f>IF(COUNT(C6:C10)&lt;5,"Incomplete",IF(OR(C12&lt;40,MIN(C6:C10)&lt;10),"Remediation first",IF(C12&lt;70,"Lower-risk pilot candidate","Adoption-track candidate")))</f>
        <v>Incomplete</v>
      </c>
      <c r="D13" s="52" t="str">
        <f>IF(COUNT(D6:D10)&lt;5,"Incomplete",IF(OR(D12&lt;40,MIN(D6:D10)&lt;10),"Remediation first",IF(D12&lt;70,"Lower-risk pilot candidate","Adoption-track candidate")))</f>
        <v>Incomplete</v>
      </c>
      <c r="E13" s="52" t="str">
        <f>IF(COUNT(E6:E10)&lt;5,"Incomplete",IF(OR(E12&lt;40,MIN(E6:E10)&lt;10),"Remediation first",IF(E12&lt;70,"Lower-risk pilot candidate","Adoption-track candidate")))</f>
        <v>Incomplete</v>
      </c>
      <c r="F13" s="52" t="str">
        <f>IF(COUNT(F6:F10)&lt;5,"Incomplete",IF(OR(F12&lt;40,MIN(F6:F10)&lt;10),"Remediation first",IF(F12&lt;70,"Lower-risk pilot candidate","Adoption-track candidate")))</f>
        <v>Incomplete</v>
      </c>
    </row>
    <row r="14" spans="1:6" ht="21.95" customHeight="1">
      <c r="A14" s="46" t="s">
        <v>169</v>
      </c>
      <c r="B14" s="19" t="str">
        <f>IF(COUNT(B6:B10)&lt;5,"(incomplete)",MIN(B6:B10))</f>
        <v>(incomplete)</v>
      </c>
      <c r="C14" s="19" t="str">
        <f>IF(COUNT(C6:C10)&lt;5,"(incomplete)",MIN(C6:C10))</f>
        <v>(incomplete)</v>
      </c>
      <c r="D14" s="19" t="str">
        <f>IF(COUNT(D6:D10)&lt;5,"(incomplete)",MIN(D6:D10))</f>
        <v>(incomplete)</v>
      </c>
      <c r="E14" s="19" t="str">
        <f>IF(COUNT(E6:E10)&lt;5,"(incomplete)",MIN(E6:E10))</f>
        <v>(incomplete)</v>
      </c>
      <c r="F14" s="19" t="str">
        <f>IF(COUNT(F6:F10)&lt;5,"(incomplete)",MIN(F6:F10))</f>
        <v>(incomplete)</v>
      </c>
    </row>
    <row r="16" spans="1:6">
      <c r="A16" s="40" t="s">
        <v>170</v>
      </c>
    </row>
    <row r="17" spans="1:6" ht="21.95" customHeight="1">
      <c r="A17" s="61" t="s">
        <v>171</v>
      </c>
      <c r="B17" s="64"/>
      <c r="C17" s="64"/>
      <c r="D17" s="64"/>
      <c r="E17" s="64"/>
      <c r="F17" s="64"/>
    </row>
    <row r="18" spans="1:6" ht="21.95" customHeight="1">
      <c r="A18" s="61" t="s">
        <v>172</v>
      </c>
      <c r="B18" s="64"/>
      <c r="C18" s="64"/>
      <c r="D18" s="64"/>
      <c r="E18" s="64"/>
      <c r="F18" s="64"/>
    </row>
    <row r="19" spans="1:6" ht="21.95" customHeight="1">
      <c r="A19" s="61" t="s">
        <v>173</v>
      </c>
      <c r="B19" s="64"/>
      <c r="C19" s="64"/>
      <c r="D19" s="64"/>
      <c r="E19" s="64"/>
      <c r="F19" s="64"/>
    </row>
    <row r="20" spans="1:6" ht="21.95" customHeight="1">
      <c r="A20" s="61" t="s">
        <v>174</v>
      </c>
      <c r="B20" s="64"/>
      <c r="C20" s="64"/>
      <c r="D20" s="64"/>
      <c r="E20" s="64"/>
      <c r="F20" s="64"/>
    </row>
  </sheetData>
  <mergeCells count="6">
    <mergeCell ref="A20:F20"/>
    <mergeCell ref="A2:F2"/>
    <mergeCell ref="A19:F19"/>
    <mergeCell ref="A1:F1"/>
    <mergeCell ref="A17:F17"/>
    <mergeCell ref="A18:F18"/>
  </mergeCells>
  <conditionalFormatting sqref="B13:F13">
    <cfRule type="cellIs" dxfId="2" priority="1" operator="equal">
      <formula>"Remediation first"</formula>
    </cfRule>
    <cfRule type="cellIs" dxfId="1" priority="2" operator="equal">
      <formula>"Lower-risk pilot candidate"</formula>
    </cfRule>
    <cfRule type="cellIs" dxfId="0" priority="3" operator="equal">
      <formula>"Adoption-track candidate"</formula>
    </cfRule>
  </conditionalFormatting>
  <dataValidations count="1">
    <dataValidation type="whole" allowBlank="1" errorTitle="Out of range" error="Enter a value between 0 and 24" sqref="B6 B7 B8 B9 B10 C6 C7 C8 C9 C10 D6 D7 D8 D9 D10 E6 E7 E8 E9 E10 F6 F7 F8 F9 F10" xr:uid="{00000000-0002-0000-0400-000000000000}">
      <formula1>0</formula1>
      <formula2>24</formula2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206f22-3995-4455-8fb5-0dee2ca5de90" xsi:nil="true"/>
    <lcf76f155ced4ddcb4097134ff3c332f xmlns="2f078f85-5999-43a4-affb-c5b893a256d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F95FAAA139D249B10E7CBD0360123B" ma:contentTypeVersion="11" ma:contentTypeDescription="Create a new document." ma:contentTypeScope="" ma:versionID="b49152555026be1c27a046fb896cde41">
  <xsd:schema xmlns:xsd="http://www.w3.org/2001/XMLSchema" xmlns:xs="http://www.w3.org/2001/XMLSchema" xmlns:p="http://schemas.microsoft.com/office/2006/metadata/properties" xmlns:ns2="2f078f85-5999-43a4-affb-c5b893a256d7" xmlns:ns3="26206f22-3995-4455-8fb5-0dee2ca5de90" targetNamespace="http://schemas.microsoft.com/office/2006/metadata/properties" ma:root="true" ma:fieldsID="8df635b13535e566ec172b7440d239e5" ns2:_="" ns3:_="">
    <xsd:import namespace="2f078f85-5999-43a4-affb-c5b893a256d7"/>
    <xsd:import namespace="26206f22-3995-4455-8fb5-0dee2ca5de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078f85-5999-43a4-affb-c5b893a256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4f3b45f-3065-4471-88ab-00709faed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206f22-3995-4455-8fb5-0dee2ca5de9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42ef8d4-5809-412d-8f30-90c2af21516f}" ma:internalName="TaxCatchAll" ma:showField="CatchAllData" ma:web="26206f22-3995-4455-8fb5-0dee2ca5d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688D66-C8F9-4CF1-8044-B413A65EAA8F}"/>
</file>

<file path=customXml/itemProps2.xml><?xml version="1.0" encoding="utf-8"?>
<ds:datastoreItem xmlns:ds="http://schemas.openxmlformats.org/officeDocument/2006/customXml" ds:itemID="{5D34A155-0841-4952-92F8-F87DDADDCC85}"/>
</file>

<file path=customXml/itemProps3.xml><?xml version="1.0" encoding="utf-8"?>
<ds:datastoreItem xmlns:ds="http://schemas.openxmlformats.org/officeDocument/2006/customXml" ds:itemID="{D8AA3590-3316-46A3-8698-33086CC7FC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2026-05-30T22:59:10Z</dcterms:created>
  <dcterms:modified xsi:type="dcterms:W3CDTF">2026-06-22T10:56:05Z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0x0101009CF95FAAA139D249B10E7CBD0360123B</vt:lpwstr>
  </property>
</Properties>
</file>